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PT資産" sheetId="1" r:id="rId1"/>
    <sheet name="売却リスト" sheetId="2" r:id="rId2"/>
    <sheet name="購入予定" sheetId="3" r:id="rId3"/>
  </sheets>
  <definedNames/>
  <calcPr fullCalcOnLoad="1"/>
</workbook>
</file>

<file path=xl/sharedStrings.xml><?xml version="1.0" encoding="utf-8"?>
<sst xmlns="http://schemas.openxmlformats.org/spreadsheetml/2006/main" count="120" uniqueCount="102">
  <si>
    <t>アイテム名</t>
  </si>
  <si>
    <t>使用者</t>
  </si>
  <si>
    <t>単価</t>
  </si>
  <si>
    <t>個数</t>
  </si>
  <si>
    <t>計</t>
  </si>
  <si>
    <t>バッグ・オヴ・ホールディング、タイプⅠ</t>
  </si>
  <si>
    <t>錬金術の炎</t>
  </si>
  <si>
    <t>ホーン・オヴ・フォッグ</t>
  </si>
  <si>
    <t>高品質コンポジットボウ（筋+2）</t>
  </si>
  <si>
    <t>ドーサン</t>
  </si>
  <si>
    <t>+1フロストグレートソード</t>
  </si>
  <si>
    <t>高品質バスタード・ソード</t>
  </si>
  <si>
    <t>+2レイピア</t>
  </si>
  <si>
    <t>+1大型グレートクラブ</t>
  </si>
  <si>
    <t>高品質グレートアックス</t>
  </si>
  <si>
    <t>高品質ロングソード</t>
  </si>
  <si>
    <t>+2錬金術銀製ヘヴィ・メイス</t>
  </si>
  <si>
    <t>+1ヌンチャク</t>
  </si>
  <si>
    <t>+1ミスラル製チェインシャツ</t>
  </si>
  <si>
    <t>チェインメイル</t>
  </si>
  <si>
    <t>+1大型ハイドアーマー</t>
  </si>
  <si>
    <t>高品質スタデッド・レザー</t>
  </si>
  <si>
    <t>+1フル・プレート</t>
  </si>
  <si>
    <t>+2フルプレート</t>
  </si>
  <si>
    <t>ザーボン</t>
  </si>
  <si>
    <t>+2アミュレット・オヴ・ヘルス</t>
  </si>
  <si>
    <t>+1リング・オヴ・プロテクション</t>
  </si>
  <si>
    <t>ゴロッキー、アプリコット、ルナ</t>
  </si>
  <si>
    <t>+2リング・オヴ・プロテクション</t>
  </si>
  <si>
    <t>+1クローク・オヴ・レジスタンス</t>
  </si>
  <si>
    <t>ゴロッキー</t>
  </si>
  <si>
    <t>パール・オヴ・パワー2</t>
  </si>
  <si>
    <t>アプリコット</t>
  </si>
  <si>
    <t>+3ブレイサーズ・オヴ・アーマー</t>
  </si>
  <si>
    <t>+2ガントレット・オヴ・オーガパワー</t>
  </si>
  <si>
    <t>+2ヘッドバンド・オヴ・インテレクト</t>
  </si>
  <si>
    <t>ルナ</t>
  </si>
  <si>
    <t>+2ペリアプト・オヴ・ウィズダム</t>
  </si>
  <si>
    <t>モンクスベルト</t>
  </si>
  <si>
    <t>ポーション・オヴ・キュアライトウーンズ</t>
  </si>
  <si>
    <t>ポーション・オヴ・キュアモデレットウーンズ</t>
  </si>
  <si>
    <t>エリクサー・オヴ・トゥルース</t>
  </si>
  <si>
    <t>ポーション・オヴ・ブルズ・ストレングス</t>
  </si>
  <si>
    <t>ポーション・オヴ・インビジヴィリティ</t>
  </si>
  <si>
    <t>ポーション・オヴ・ハイド・フロム・アニマルズ</t>
  </si>
  <si>
    <t>ワンド・オヴ・マジックミサイル（5Lv、残8チャージ）</t>
  </si>
  <si>
    <t>スタッフ・オヴ・ライフ（残1チャージ）</t>
  </si>
  <si>
    <t>死霊術系の杖（未鑑定）</t>
  </si>
  <si>
    <t>スクロール・オヴ・インヴィジビリティ</t>
  </si>
  <si>
    <t xml:space="preserve">スクロール・オヴ・サモン・モンスター（Ⅳ） </t>
  </si>
  <si>
    <t xml:space="preserve">スクロール・オヴ・フライ </t>
  </si>
  <si>
    <t>スクロール・オヴ・ヘイスト</t>
  </si>
  <si>
    <t>スクロール・オヴ・キュア・ライトウーンズ</t>
  </si>
  <si>
    <t>スクロール・オヴ・ライト</t>
  </si>
  <si>
    <t>換金アイテム</t>
  </si>
  <si>
    <t>番号</t>
  </si>
  <si>
    <t>売値</t>
  </si>
  <si>
    <t>小計</t>
  </si>
  <si>
    <t>現金</t>
  </si>
  <si>
    <t>売却後合計</t>
  </si>
  <si>
    <t>メモ</t>
  </si>
  <si>
    <t>再訓練</t>
  </si>
  <si>
    <t>ドーサン7day</t>
  </si>
  <si>
    <t>精神集中+5の腕輪</t>
  </si>
  <si>
    <t>ルナ装備</t>
  </si>
  <si>
    <t>グレーターメイジアーマーのスクロール</t>
  </si>
  <si>
    <t>コロウシヴ･グラスプのワンド（5レベル、ハーフ）</t>
  </si>
  <si>
    <t>敏捷力+3の篭手</t>
  </si>
  <si>
    <t>ドーサン装備</t>
  </si>
  <si>
    <t>判断力+3の鉢金</t>
  </si>
  <si>
    <t>ベルカー･クローズのワンド（ハーフ）</t>
  </si>
  <si>
    <t>今回は見送り</t>
  </si>
  <si>
    <t>魅力+2のローブ</t>
  </si>
  <si>
    <t>トゥルー・キャスティングのワンド（フル）</t>
  </si>
  <si>
    <t>ストーンスキンの巻物</t>
  </si>
  <si>
    <t>ホールト・アンデッドの習得</t>
  </si>
  <si>
    <t>アプリコット1day</t>
  </si>
  <si>
    <t>レイ･オヴ･エンフィーブルメントのワンド作成（ハーフ）</t>
  </si>
  <si>
    <t>アプリコット1day　15xp</t>
  </si>
  <si>
    <t>レイ・オヴ・クラムジネスのワンド（ハーフ）</t>
  </si>
  <si>
    <t>ライフ・ボルトの巻物</t>
  </si>
  <si>
    <t>クイック・ポーションの習得</t>
  </si>
  <si>
    <t>ヘッドバンド・オヴ・ウィズダム+1</t>
  </si>
  <si>
    <t>ドーサンの装備を渡す　アプリコット装備</t>
  </si>
  <si>
    <t>クローク・オヴ・レジスタンス+1</t>
  </si>
  <si>
    <t>ルナに買ってもらう　アプリコット装備</t>
  </si>
  <si>
    <t>ディメンジョン・ステップの習得</t>
  </si>
  <si>
    <t>レッサー・メタマジック・エクステンドのロッド</t>
  </si>
  <si>
    <t>レッサー・メタマジック・サイレンスのロッド</t>
  </si>
  <si>
    <t>ルナに買ってもらう</t>
  </si>
  <si>
    <t>ダイヤ</t>
  </si>
  <si>
    <t>リムーブ・フィアーのポーション</t>
  </si>
  <si>
    <t>リムーブ・パラリシスのポーション</t>
  </si>
  <si>
    <t>ゴースト・タッチ・ウェポンのワンド（ハーフ）</t>
  </si>
  <si>
    <t>ルナ＋ザーボンで作ると費用半額（要6day）</t>
  </si>
  <si>
    <t>グレーター・インヴィジリティの巻物作成（10レベル、持続時間延長）</t>
  </si>
  <si>
    <t>アプリコット2day　50xp</t>
  </si>
  <si>
    <t>トラヴェラーズ・マウントのワンド（フル）</t>
  </si>
  <si>
    <t>パークスキンのワンド（ハーフ）</t>
  </si>
  <si>
    <t>アーケイン・ターモイルの習得</t>
  </si>
  <si>
    <t>購入合計</t>
  </si>
  <si>
    <t>残額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</si>
</sst>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</numFmts>
  <fonts count="4">
    <font>
      <sz val="10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 wrapText="1"/>
    </xf>
    <xf numFmtId="176" fontId="1" fillId="0" borderId="4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FF00"/>
      <rgbColor rgb="0000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3">
      <selection activeCell="B2" sqref="B2"/>
    </sheetView>
  </sheetViews>
  <sheetFormatPr defaultColWidth="9.140625" defaultRowHeight="12.75"/>
  <cols>
    <col min="1" max="1" width="4.7109375" style="0" bestFit="1" customWidth="1"/>
    <col min="2" max="2" width="42.00390625" style="0" bestFit="1" customWidth="1"/>
    <col min="3" max="3" width="25.00390625" style="0" bestFit="1" customWidth="1"/>
    <col min="4" max="4" width="7.421875" style="0" bestFit="1" customWidth="1"/>
    <col min="5" max="5" width="5.00390625" style="0" bestFit="1" customWidth="1"/>
    <col min="6" max="6" width="8.57421875" style="0" bestFit="1" customWidth="1"/>
    <col min="7" max="7" width="8.00390625" style="0" bestFit="1" customWidth="1"/>
  </cols>
  <sheetData>
    <row r="1" spans="1:7" ht="12.7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</row>
    <row r="2" spans="1:7" ht="12.75" customHeight="1">
      <c r="A2" s="5">
        <v>1</v>
      </c>
      <c r="B2" s="6" t="s">
        <v>5</v>
      </c>
      <c r="C2" s="7"/>
      <c r="D2" s="7">
        <v>2500</v>
      </c>
      <c r="E2" s="7">
        <v>1</v>
      </c>
      <c r="F2" s="7">
        <f aca="true" t="shared" si="0" ref="F2:F45">D2*E2</f>
        <v>2500</v>
      </c>
      <c r="G2" s="8"/>
    </row>
    <row r="3" spans="1:7" ht="12.75" customHeight="1">
      <c r="A3" s="5">
        <v>2</v>
      </c>
      <c r="B3" s="6" t="s">
        <v>6</v>
      </c>
      <c r="C3" s="7"/>
      <c r="D3" s="7">
        <v>20</v>
      </c>
      <c r="E3" s="7">
        <v>1</v>
      </c>
      <c r="F3" s="7">
        <f t="shared" si="0"/>
        <v>20</v>
      </c>
      <c r="G3" s="8"/>
    </row>
    <row r="4" spans="1:7" ht="13.5" customHeight="1">
      <c r="A4" s="5">
        <v>3</v>
      </c>
      <c r="B4" s="6" t="s">
        <v>7</v>
      </c>
      <c r="C4" s="7"/>
      <c r="D4" s="7">
        <v>2000</v>
      </c>
      <c r="E4" s="7">
        <v>1</v>
      </c>
      <c r="F4" s="7">
        <f t="shared" si="0"/>
        <v>2000</v>
      </c>
      <c r="G4" s="8"/>
    </row>
    <row r="5" spans="1:7" ht="13.5" customHeight="1">
      <c r="A5" s="5">
        <v>4</v>
      </c>
      <c r="B5" s="6" t="s">
        <v>8</v>
      </c>
      <c r="C5" s="7" t="s">
        <v>9</v>
      </c>
      <c r="D5" s="7">
        <v>600</v>
      </c>
      <c r="E5" s="7">
        <v>1</v>
      </c>
      <c r="F5" s="7">
        <f t="shared" si="0"/>
        <v>600</v>
      </c>
      <c r="G5" s="8"/>
    </row>
    <row r="6" spans="1:7" ht="12.75" customHeight="1">
      <c r="A6" s="5">
        <v>5</v>
      </c>
      <c r="B6" s="6" t="s">
        <v>10</v>
      </c>
      <c r="C6" s="7"/>
      <c r="D6" s="7">
        <v>8350</v>
      </c>
      <c r="E6" s="7">
        <v>1</v>
      </c>
      <c r="F6" s="7">
        <f t="shared" si="0"/>
        <v>8350</v>
      </c>
      <c r="G6" s="8"/>
    </row>
    <row r="7" spans="1:7" ht="12.75" customHeight="1">
      <c r="A7" s="5">
        <v>6</v>
      </c>
      <c r="B7" s="6" t="s">
        <v>11</v>
      </c>
      <c r="C7" s="7"/>
      <c r="D7" s="7">
        <v>335</v>
      </c>
      <c r="E7" s="7">
        <v>2</v>
      </c>
      <c r="F7" s="7">
        <f t="shared" si="0"/>
        <v>670</v>
      </c>
      <c r="G7" s="8"/>
    </row>
    <row r="8" spans="1:7" ht="12.75" customHeight="1">
      <c r="A8" s="5">
        <v>7</v>
      </c>
      <c r="B8" s="6" t="s">
        <v>12</v>
      </c>
      <c r="C8" s="7"/>
      <c r="D8" s="7">
        <v>8320</v>
      </c>
      <c r="E8" s="7">
        <v>1</v>
      </c>
      <c r="F8" s="7">
        <f t="shared" si="0"/>
        <v>8320</v>
      </c>
      <c r="G8" s="8"/>
    </row>
    <row r="9" spans="1:7" ht="12.75" customHeight="1">
      <c r="A9" s="5">
        <v>8</v>
      </c>
      <c r="B9" s="9" t="s">
        <v>13</v>
      </c>
      <c r="C9" s="7"/>
      <c r="D9" s="5">
        <v>2310</v>
      </c>
      <c r="E9" s="7">
        <v>1</v>
      </c>
      <c r="F9" s="7">
        <f t="shared" si="0"/>
        <v>2310</v>
      </c>
      <c r="G9" s="8"/>
    </row>
    <row r="10" spans="1:7" ht="12.75" customHeight="1">
      <c r="A10" s="5">
        <v>9</v>
      </c>
      <c r="B10" s="6" t="s">
        <v>14</v>
      </c>
      <c r="C10" s="7"/>
      <c r="D10" s="7">
        <v>320</v>
      </c>
      <c r="E10" s="7">
        <v>12</v>
      </c>
      <c r="F10" s="7">
        <f t="shared" si="0"/>
        <v>3840</v>
      </c>
      <c r="G10" s="8"/>
    </row>
    <row r="11" spans="1:7" ht="12.75" customHeight="1">
      <c r="A11" s="5">
        <v>10</v>
      </c>
      <c r="B11" s="6" t="s">
        <v>15</v>
      </c>
      <c r="C11" s="7"/>
      <c r="D11" s="7">
        <v>315</v>
      </c>
      <c r="E11" s="7">
        <v>32</v>
      </c>
      <c r="F11" s="7">
        <f t="shared" si="0"/>
        <v>10080</v>
      </c>
      <c r="G11" s="8"/>
    </row>
    <row r="12" spans="1:7" ht="12.75" customHeight="1">
      <c r="A12" s="5">
        <v>11</v>
      </c>
      <c r="B12" s="9" t="s">
        <v>16</v>
      </c>
      <c r="C12" s="7"/>
      <c r="D12" s="7">
        <v>8402</v>
      </c>
      <c r="E12" s="7">
        <v>1</v>
      </c>
      <c r="F12" s="7">
        <f t="shared" si="0"/>
        <v>8402</v>
      </c>
      <c r="G12" s="8"/>
    </row>
    <row r="13" spans="1:7" ht="13.5" customHeight="1">
      <c r="A13" s="5">
        <v>12</v>
      </c>
      <c r="B13" s="6" t="s">
        <v>17</v>
      </c>
      <c r="C13" s="7"/>
      <c r="D13" s="7">
        <v>2302</v>
      </c>
      <c r="E13" s="7">
        <v>1</v>
      </c>
      <c r="F13" s="7">
        <f t="shared" si="0"/>
        <v>2302</v>
      </c>
      <c r="G13" s="8"/>
    </row>
    <row r="14" spans="1:7" ht="13.5" customHeight="1">
      <c r="A14" s="5">
        <v>13</v>
      </c>
      <c r="B14" s="6" t="s">
        <v>18</v>
      </c>
      <c r="C14" s="7"/>
      <c r="D14" s="7">
        <v>2100</v>
      </c>
      <c r="E14" s="7">
        <v>1</v>
      </c>
      <c r="F14" s="7">
        <f t="shared" si="0"/>
        <v>2100</v>
      </c>
      <c r="G14" s="8"/>
    </row>
    <row r="15" spans="1:7" ht="12.75" customHeight="1">
      <c r="A15" s="5">
        <v>14</v>
      </c>
      <c r="B15" s="6" t="s">
        <v>19</v>
      </c>
      <c r="C15" s="7"/>
      <c r="D15" s="7">
        <v>150</v>
      </c>
      <c r="E15" s="7">
        <v>8</v>
      </c>
      <c r="F15" s="7">
        <f t="shared" si="0"/>
        <v>1200</v>
      </c>
      <c r="G15" s="8"/>
    </row>
    <row r="16" spans="1:7" ht="12.75" customHeight="1">
      <c r="A16" s="5">
        <v>15</v>
      </c>
      <c r="B16" s="6" t="s">
        <v>20</v>
      </c>
      <c r="C16" s="7"/>
      <c r="D16" s="7">
        <v>1030</v>
      </c>
      <c r="E16" s="7">
        <v>1</v>
      </c>
      <c r="F16" s="7">
        <f t="shared" si="0"/>
        <v>1030</v>
      </c>
      <c r="G16" s="8"/>
    </row>
    <row r="17" spans="1:7" ht="12.75" customHeight="1">
      <c r="A17" s="5">
        <v>16</v>
      </c>
      <c r="B17" s="6" t="s">
        <v>21</v>
      </c>
      <c r="C17" s="7"/>
      <c r="D17" s="7">
        <v>175</v>
      </c>
      <c r="E17" s="7">
        <v>12</v>
      </c>
      <c r="F17" s="7">
        <f t="shared" si="0"/>
        <v>2100</v>
      </c>
      <c r="G17" s="8"/>
    </row>
    <row r="18" spans="1:7" ht="12.75" customHeight="1">
      <c r="A18" s="5">
        <v>17</v>
      </c>
      <c r="B18" s="6" t="s">
        <v>22</v>
      </c>
      <c r="C18" s="7"/>
      <c r="D18" s="7">
        <v>2650</v>
      </c>
      <c r="E18" s="7">
        <v>1</v>
      </c>
      <c r="F18" s="7">
        <f t="shared" si="0"/>
        <v>2650</v>
      </c>
      <c r="G18" s="8"/>
    </row>
    <row r="19" spans="1:7" ht="13.5" customHeight="1">
      <c r="A19" s="5">
        <v>18</v>
      </c>
      <c r="B19" s="6" t="s">
        <v>23</v>
      </c>
      <c r="C19" s="7" t="s">
        <v>24</v>
      </c>
      <c r="D19" s="7">
        <v>5650</v>
      </c>
      <c r="E19" s="7">
        <v>1</v>
      </c>
      <c r="F19" s="7">
        <f t="shared" si="0"/>
        <v>5650</v>
      </c>
      <c r="G19" s="8"/>
    </row>
    <row r="20" spans="1:7" ht="13.5" customHeight="1">
      <c r="A20" s="5">
        <v>19</v>
      </c>
      <c r="B20" s="6" t="s">
        <v>25</v>
      </c>
      <c r="C20" s="7" t="s">
        <v>9</v>
      </c>
      <c r="D20" s="7">
        <v>4000</v>
      </c>
      <c r="E20" s="7">
        <v>1</v>
      </c>
      <c r="F20" s="7">
        <f t="shared" si="0"/>
        <v>4000</v>
      </c>
      <c r="G20" s="8"/>
    </row>
    <row r="21" spans="1:7" ht="12.75" customHeight="1">
      <c r="A21" s="5">
        <v>20</v>
      </c>
      <c r="B21" s="6" t="s">
        <v>26</v>
      </c>
      <c r="C21" s="7" t="s">
        <v>27</v>
      </c>
      <c r="D21" s="7">
        <v>2000</v>
      </c>
      <c r="E21" s="7">
        <v>3</v>
      </c>
      <c r="F21" s="7">
        <f t="shared" si="0"/>
        <v>6000</v>
      </c>
      <c r="G21" s="8"/>
    </row>
    <row r="22" spans="1:7" ht="12.75" customHeight="1">
      <c r="A22" s="5">
        <v>21</v>
      </c>
      <c r="B22" s="6" t="s">
        <v>28</v>
      </c>
      <c r="C22" s="7" t="s">
        <v>9</v>
      </c>
      <c r="D22" s="7">
        <v>8000</v>
      </c>
      <c r="E22" s="7">
        <v>1</v>
      </c>
      <c r="F22" s="7">
        <f t="shared" si="0"/>
        <v>8000</v>
      </c>
      <c r="G22" s="8"/>
    </row>
    <row r="23" spans="1:7" ht="12.75" customHeight="1">
      <c r="A23" s="5">
        <v>22</v>
      </c>
      <c r="B23" s="6" t="s">
        <v>29</v>
      </c>
      <c r="C23" s="7" t="s">
        <v>30</v>
      </c>
      <c r="D23" s="7">
        <v>1000</v>
      </c>
      <c r="E23" s="7">
        <v>1</v>
      </c>
      <c r="F23" s="7">
        <f t="shared" si="0"/>
        <v>1000</v>
      </c>
      <c r="G23" s="8"/>
    </row>
    <row r="24" spans="1:7" ht="12.75" customHeight="1">
      <c r="A24" s="5">
        <v>23</v>
      </c>
      <c r="B24" s="6" t="s">
        <v>31</v>
      </c>
      <c r="C24" s="7" t="s">
        <v>32</v>
      </c>
      <c r="D24" s="7">
        <v>4000</v>
      </c>
      <c r="E24" s="7">
        <v>1</v>
      </c>
      <c r="F24" s="7">
        <f t="shared" si="0"/>
        <v>4000</v>
      </c>
      <c r="G24" s="8"/>
    </row>
    <row r="25" spans="1:7" ht="12.75" customHeight="1">
      <c r="A25" s="5">
        <v>24</v>
      </c>
      <c r="B25" s="6" t="s">
        <v>33</v>
      </c>
      <c r="C25" s="7" t="s">
        <v>32</v>
      </c>
      <c r="D25" s="7">
        <v>9000</v>
      </c>
      <c r="E25" s="7">
        <v>1</v>
      </c>
      <c r="F25" s="7">
        <f t="shared" si="0"/>
        <v>9000</v>
      </c>
      <c r="G25" s="8"/>
    </row>
    <row r="26" spans="1:7" ht="12.75" customHeight="1">
      <c r="A26" s="5">
        <v>25</v>
      </c>
      <c r="B26" s="6" t="s">
        <v>34</v>
      </c>
      <c r="C26" s="7" t="s">
        <v>32</v>
      </c>
      <c r="D26" s="7">
        <v>4000</v>
      </c>
      <c r="E26" s="7">
        <v>1</v>
      </c>
      <c r="F26" s="7">
        <f t="shared" si="0"/>
        <v>4000</v>
      </c>
      <c r="G26" s="8"/>
    </row>
    <row r="27" spans="1:7" ht="12.75" customHeight="1">
      <c r="A27" s="5">
        <v>26</v>
      </c>
      <c r="B27" s="6" t="s">
        <v>35</v>
      </c>
      <c r="C27" s="7" t="s">
        <v>36</v>
      </c>
      <c r="D27" s="7">
        <v>4000</v>
      </c>
      <c r="E27" s="7">
        <v>1</v>
      </c>
      <c r="F27" s="7">
        <f t="shared" si="0"/>
        <v>4000</v>
      </c>
      <c r="G27" s="8"/>
    </row>
    <row r="28" spans="1:7" ht="12.75" customHeight="1">
      <c r="A28" s="5">
        <v>27</v>
      </c>
      <c r="B28" s="6" t="s">
        <v>37</v>
      </c>
      <c r="C28" s="7" t="s">
        <v>36</v>
      </c>
      <c r="D28" s="7">
        <v>4000</v>
      </c>
      <c r="E28" s="7">
        <v>1</v>
      </c>
      <c r="F28" s="7">
        <f t="shared" si="0"/>
        <v>4000</v>
      </c>
      <c r="G28" s="8"/>
    </row>
    <row r="29" spans="1:7" ht="13.5" customHeight="1">
      <c r="A29" s="5">
        <v>28</v>
      </c>
      <c r="B29" s="6" t="s">
        <v>38</v>
      </c>
      <c r="C29" s="7" t="s">
        <v>9</v>
      </c>
      <c r="D29" s="7">
        <v>13000</v>
      </c>
      <c r="E29" s="7">
        <v>1</v>
      </c>
      <c r="F29" s="7">
        <f t="shared" si="0"/>
        <v>13000</v>
      </c>
      <c r="G29" s="8"/>
    </row>
    <row r="30" spans="1:7" ht="13.5" customHeight="1">
      <c r="A30" s="5">
        <v>28</v>
      </c>
      <c r="B30" s="6" t="s">
        <v>39</v>
      </c>
      <c r="C30" s="7"/>
      <c r="D30" s="7">
        <v>50</v>
      </c>
      <c r="E30" s="7">
        <v>22</v>
      </c>
      <c r="F30" s="7">
        <f t="shared" si="0"/>
        <v>1100</v>
      </c>
      <c r="G30" s="8"/>
    </row>
    <row r="31" spans="1:7" ht="12.75" customHeight="1">
      <c r="A31" s="5">
        <v>29</v>
      </c>
      <c r="B31" s="6" t="s">
        <v>40</v>
      </c>
      <c r="C31" s="7"/>
      <c r="D31" s="7">
        <v>300</v>
      </c>
      <c r="E31" s="7">
        <v>77</v>
      </c>
      <c r="F31" s="7">
        <f t="shared" si="0"/>
        <v>23100</v>
      </c>
      <c r="G31" s="8"/>
    </row>
    <row r="32" spans="1:7" ht="12.75" customHeight="1">
      <c r="A32" s="5">
        <v>30</v>
      </c>
      <c r="B32" s="9" t="s">
        <v>41</v>
      </c>
      <c r="C32" s="7"/>
      <c r="D32" s="7">
        <v>500</v>
      </c>
      <c r="E32" s="7">
        <v>1</v>
      </c>
      <c r="F32" s="7">
        <f t="shared" si="0"/>
        <v>500</v>
      </c>
      <c r="G32" s="8"/>
    </row>
    <row r="33" spans="1:7" ht="12.75" customHeight="1">
      <c r="A33" s="5">
        <v>31</v>
      </c>
      <c r="B33" s="6" t="s">
        <v>42</v>
      </c>
      <c r="C33" s="7"/>
      <c r="D33" s="7">
        <v>300</v>
      </c>
      <c r="E33" s="7">
        <v>1</v>
      </c>
      <c r="F33" s="7">
        <f t="shared" si="0"/>
        <v>300</v>
      </c>
      <c r="G33" s="8"/>
    </row>
    <row r="34" spans="1:7" ht="12.75" customHeight="1">
      <c r="A34" s="5">
        <v>32</v>
      </c>
      <c r="B34" s="6" t="s">
        <v>43</v>
      </c>
      <c r="C34" s="7"/>
      <c r="D34" s="7">
        <v>300</v>
      </c>
      <c r="E34" s="7">
        <v>1</v>
      </c>
      <c r="F34" s="7">
        <f t="shared" si="0"/>
        <v>300</v>
      </c>
      <c r="G34" s="8"/>
    </row>
    <row r="35" spans="1:7" ht="13.5" customHeight="1">
      <c r="A35" s="5">
        <v>33</v>
      </c>
      <c r="B35" s="6" t="s">
        <v>44</v>
      </c>
      <c r="C35" s="7"/>
      <c r="D35" s="7">
        <v>50</v>
      </c>
      <c r="E35" s="7">
        <v>1</v>
      </c>
      <c r="F35" s="7">
        <f t="shared" si="0"/>
        <v>50</v>
      </c>
      <c r="G35" s="8"/>
    </row>
    <row r="36" spans="1:7" ht="13.5" customHeight="1">
      <c r="A36" s="5">
        <v>34</v>
      </c>
      <c r="B36" s="6" t="s">
        <v>45</v>
      </c>
      <c r="C36" s="7"/>
      <c r="D36" s="7">
        <v>600</v>
      </c>
      <c r="E36" s="7">
        <v>1</v>
      </c>
      <c r="F36" s="7">
        <f t="shared" si="0"/>
        <v>600</v>
      </c>
      <c r="G36" s="8"/>
    </row>
    <row r="37" spans="1:7" ht="12.75" customHeight="1">
      <c r="A37" s="5">
        <v>35</v>
      </c>
      <c r="B37" s="6" t="s">
        <v>46</v>
      </c>
      <c r="C37" s="7"/>
      <c r="D37" s="7"/>
      <c r="E37" s="7">
        <v>1</v>
      </c>
      <c r="F37" s="7">
        <f t="shared" si="0"/>
        <v>0</v>
      </c>
      <c r="G37" s="8"/>
    </row>
    <row r="38" spans="1:7" ht="13.5" customHeight="1">
      <c r="A38" s="5">
        <v>36</v>
      </c>
      <c r="B38" s="6" t="s">
        <v>47</v>
      </c>
      <c r="C38" s="7"/>
      <c r="D38" s="7"/>
      <c r="E38" s="7">
        <v>1</v>
      </c>
      <c r="F38" s="7">
        <f t="shared" si="0"/>
        <v>0</v>
      </c>
      <c r="G38" s="8"/>
    </row>
    <row r="39" spans="1:7" ht="13.5" customHeight="1">
      <c r="A39" s="5">
        <v>37</v>
      </c>
      <c r="B39" s="6" t="s">
        <v>48</v>
      </c>
      <c r="C39" s="7"/>
      <c r="D39" s="7">
        <v>150</v>
      </c>
      <c r="E39" s="7">
        <v>1</v>
      </c>
      <c r="F39" s="7">
        <f t="shared" si="0"/>
        <v>150</v>
      </c>
      <c r="G39" s="8"/>
    </row>
    <row r="40" spans="1:7" ht="12.75" customHeight="1">
      <c r="A40" s="5">
        <v>38</v>
      </c>
      <c r="B40" s="6" t="s">
        <v>49</v>
      </c>
      <c r="C40" s="7"/>
      <c r="D40" s="7">
        <v>700</v>
      </c>
      <c r="E40" s="7">
        <v>1</v>
      </c>
      <c r="F40" s="7">
        <f t="shared" si="0"/>
        <v>700</v>
      </c>
      <c r="G40" s="8"/>
    </row>
    <row r="41" spans="1:7" ht="12.75" customHeight="1">
      <c r="A41" s="5">
        <v>39</v>
      </c>
      <c r="B41" s="6" t="s">
        <v>50</v>
      </c>
      <c r="C41" s="7"/>
      <c r="D41" s="7">
        <v>375</v>
      </c>
      <c r="E41" s="7">
        <v>1</v>
      </c>
      <c r="F41" s="7">
        <f t="shared" si="0"/>
        <v>375</v>
      </c>
      <c r="G41" s="8"/>
    </row>
    <row r="42" spans="1:7" ht="12.75" customHeight="1">
      <c r="A42" s="5">
        <v>40</v>
      </c>
      <c r="B42" s="6" t="s">
        <v>51</v>
      </c>
      <c r="C42" s="7"/>
      <c r="D42" s="7">
        <v>375</v>
      </c>
      <c r="E42" s="7">
        <v>1</v>
      </c>
      <c r="F42" s="7">
        <f t="shared" si="0"/>
        <v>375</v>
      </c>
      <c r="G42" s="8"/>
    </row>
    <row r="43" spans="1:7" ht="12.75" customHeight="1">
      <c r="A43" s="5">
        <v>41</v>
      </c>
      <c r="B43" s="6" t="s">
        <v>52</v>
      </c>
      <c r="C43" s="7"/>
      <c r="D43" s="7">
        <v>25</v>
      </c>
      <c r="E43" s="7">
        <v>1</v>
      </c>
      <c r="F43" s="7">
        <f t="shared" si="0"/>
        <v>25</v>
      </c>
      <c r="G43" s="8"/>
    </row>
    <row r="44" spans="1:7" ht="12.75" customHeight="1">
      <c r="A44" s="5">
        <v>42</v>
      </c>
      <c r="B44" s="6" t="s">
        <v>53</v>
      </c>
      <c r="C44" s="7"/>
      <c r="D44" s="7">
        <v>25</v>
      </c>
      <c r="E44" s="7">
        <v>1</v>
      </c>
      <c r="F44" s="7">
        <f t="shared" si="0"/>
        <v>25</v>
      </c>
      <c r="G44" s="8"/>
    </row>
    <row r="45" spans="1:7" ht="13.5" customHeight="1">
      <c r="A45" s="5">
        <v>43</v>
      </c>
      <c r="B45" s="6" t="s">
        <v>54</v>
      </c>
      <c r="C45" s="7"/>
      <c r="D45" s="7">
        <v>930</v>
      </c>
      <c r="E45" s="7">
        <v>1</v>
      </c>
      <c r="F45" s="7">
        <f t="shared" si="0"/>
        <v>930</v>
      </c>
      <c r="G45" s="8"/>
    </row>
    <row r="46" spans="1:7" ht="13.5" customHeight="1">
      <c r="A46" s="10"/>
      <c r="B46" s="11"/>
      <c r="C46" s="12"/>
      <c r="D46" s="12"/>
      <c r="E46" s="13"/>
      <c r="F46" s="14">
        <f>SUM(F2:F45)</f>
        <v>149654</v>
      </c>
      <c r="G46" s="8"/>
    </row>
    <row r="47" spans="1:7" ht="12.75" customHeight="1">
      <c r="A47" s="15"/>
      <c r="B47" s="16"/>
      <c r="C47" s="4"/>
      <c r="D47" s="4"/>
      <c r="E47" s="4"/>
      <c r="F47" s="4"/>
      <c r="G47" s="17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7.421875" style="0" bestFit="1" customWidth="1"/>
    <col min="4" max="4" width="5.00390625" style="0" bestFit="1" customWidth="1"/>
    <col min="5" max="5" width="9.7109375" style="0" bestFit="1" customWidth="1"/>
    <col min="6" max="6" width="8.00390625" style="0" bestFit="1" customWidth="1"/>
  </cols>
  <sheetData>
    <row r="1" spans="1:6" ht="12.75" customHeight="1">
      <c r="A1" s="3" t="s">
        <v>55</v>
      </c>
      <c r="B1" s="3" t="s">
        <v>0</v>
      </c>
      <c r="C1" s="3" t="s">
        <v>56</v>
      </c>
      <c r="D1" s="3" t="s">
        <v>3</v>
      </c>
      <c r="E1" s="3" t="s">
        <v>4</v>
      </c>
      <c r="F1" s="4"/>
    </row>
    <row r="2" spans="1:6" ht="12.75" customHeight="1">
      <c r="A2" s="7">
        <v>5</v>
      </c>
      <c r="B2" s="7" t="str">
        <f>IF((A2=""),"",VLOOKUP($A2,'PT資産'!$A$2:$F$45,2))</f>
        <v>+1フロストグレートソード</v>
      </c>
      <c r="C2" s="7">
        <f>IF((A2=""),"",(VLOOKUP($A2,'PT資産'!$A$2:$F$45,4)/2))</f>
        <v>4175</v>
      </c>
      <c r="D2" s="7">
        <f>IF((A2=""),"",VLOOKUP($A2,'PT資産'!$A$2:$F$45,5))</f>
        <v>1</v>
      </c>
      <c r="E2" s="7">
        <f aca="true" t="shared" si="0" ref="E2:E20">IF((A2=""),"",(C2*D2))</f>
        <v>4175</v>
      </c>
      <c r="F2" s="8"/>
    </row>
    <row r="3" spans="1:6" ht="12.75" customHeight="1">
      <c r="A3" s="7">
        <v>6</v>
      </c>
      <c r="B3" s="7" t="str">
        <f>IF((A3=""),"",VLOOKUP($A3,'PT資産'!$A$2:$F$45,2))</f>
        <v>高品質バスタード・ソード</v>
      </c>
      <c r="C3" s="7">
        <f>IF((A3=""),"",(VLOOKUP($A3,'PT資産'!$A$2:$F$45,4)/2))</f>
        <v>167.5</v>
      </c>
      <c r="D3" s="7">
        <f>IF((A3=""),"",VLOOKUP($A3,'PT資産'!$A$2:$F$45,5))</f>
        <v>2</v>
      </c>
      <c r="E3" s="7">
        <f t="shared" si="0"/>
        <v>335</v>
      </c>
      <c r="F3" s="8"/>
    </row>
    <row r="4" spans="1:6" ht="12.75" customHeight="1">
      <c r="A4" s="7">
        <v>7</v>
      </c>
      <c r="B4" s="7" t="str">
        <f>IF((A4=""),"",VLOOKUP($A4,'PT資産'!$A$2:$F$45,2))</f>
        <v>+2レイピア</v>
      </c>
      <c r="C4" s="7">
        <f>IF((A4=""),"",(VLOOKUP($A4,'PT資産'!$A$2:$F$45,4)/2))</f>
        <v>4160</v>
      </c>
      <c r="D4" s="7">
        <f>IF((A4=""),"",VLOOKUP($A4,'PT資産'!$A$2:$F$45,5))</f>
        <v>1</v>
      </c>
      <c r="E4" s="7">
        <f t="shared" si="0"/>
        <v>4160</v>
      </c>
      <c r="F4" s="8"/>
    </row>
    <row r="5" spans="1:6" ht="12.75" customHeight="1">
      <c r="A5" s="7">
        <v>8</v>
      </c>
      <c r="B5" s="7" t="str">
        <f>IF((A5=""),"",VLOOKUP($A5,'PT資産'!$A$2:$F$45,2))</f>
        <v>+1大型グレートクラブ</v>
      </c>
      <c r="C5" s="7">
        <f>IF((A5=""),"",(VLOOKUP($A5,'PT資産'!$A$2:$F$45,4)/2))</f>
        <v>1155</v>
      </c>
      <c r="D5" s="7">
        <f>IF((A5=""),"",VLOOKUP($A5,'PT資産'!$A$2:$F$45,5))</f>
        <v>1</v>
      </c>
      <c r="E5" s="7">
        <f t="shared" si="0"/>
        <v>1155</v>
      </c>
      <c r="F5" s="8"/>
    </row>
    <row r="6" spans="1:6" ht="12.75" customHeight="1">
      <c r="A6" s="7">
        <v>9</v>
      </c>
      <c r="B6" s="7" t="str">
        <f>IF((A6=""),"",VLOOKUP($A6,'PT資産'!$A$2:$F$45,2))</f>
        <v>高品質グレートアックス</v>
      </c>
      <c r="C6" s="7">
        <f>IF((A6=""),"",(VLOOKUP($A6,'PT資産'!$A$2:$F$45,4)/2))</f>
        <v>160</v>
      </c>
      <c r="D6" s="7">
        <f>IF((A6=""),"",VLOOKUP($A6,'PT資産'!$A$2:$F$45,5))</f>
        <v>12</v>
      </c>
      <c r="E6" s="7">
        <f t="shared" si="0"/>
        <v>1920</v>
      </c>
      <c r="F6" s="8"/>
    </row>
    <row r="7" spans="1:6" ht="12.75" customHeight="1">
      <c r="A7" s="7">
        <v>10</v>
      </c>
      <c r="B7" s="7" t="str">
        <f>IF((A7=""),"",VLOOKUP($A7,'PT資産'!$A$2:$F$45,2))</f>
        <v>高品質ロングソード</v>
      </c>
      <c r="C7" s="7">
        <f>IF((A7=""),"",(VLOOKUP($A7,'PT資産'!$A$2:$F$45,4)/2))</f>
        <v>157.5</v>
      </c>
      <c r="D7" s="7">
        <f>IF((A7=""),"",VLOOKUP($A7,'PT資産'!$A$2:$F$45,5))</f>
        <v>32</v>
      </c>
      <c r="E7" s="7">
        <f t="shared" si="0"/>
        <v>5040</v>
      </c>
      <c r="F7" s="8"/>
    </row>
    <row r="8" spans="1:6" ht="12.75" customHeight="1">
      <c r="A8" s="7">
        <v>11</v>
      </c>
      <c r="B8" s="7" t="str">
        <f>IF((A8=""),"",VLOOKUP($A8,'PT資産'!$A$2:$F$45,2))</f>
        <v>+2錬金術銀製ヘヴィ・メイス</v>
      </c>
      <c r="C8" s="7">
        <f>IF((A8=""),"",(VLOOKUP($A8,'PT資産'!$A$2:$F$45,4)/2))</f>
        <v>4201</v>
      </c>
      <c r="D8" s="7">
        <f>IF((A8=""),"",VLOOKUP($A8,'PT資産'!$A$2:$F$45,5))</f>
        <v>1</v>
      </c>
      <c r="E8" s="7">
        <f t="shared" si="0"/>
        <v>4201</v>
      </c>
      <c r="F8" s="8"/>
    </row>
    <row r="9" spans="1:6" ht="12.75" customHeight="1">
      <c r="A9" s="7">
        <v>12</v>
      </c>
      <c r="B9" s="7" t="str">
        <f>IF((A9=""),"",VLOOKUP($A9,'PT資産'!$A$2:$F$45,2))</f>
        <v>+1ヌンチャク</v>
      </c>
      <c r="C9" s="7">
        <f>IF((A9=""),"",(VLOOKUP($A9,'PT資産'!$A$2:$F$45,4)/2))</f>
        <v>1151</v>
      </c>
      <c r="D9" s="7">
        <f>IF((A9=""),"",VLOOKUP($A9,'PT資産'!$A$2:$F$45,5))</f>
        <v>1</v>
      </c>
      <c r="E9" s="7">
        <f t="shared" si="0"/>
        <v>1151</v>
      </c>
      <c r="F9" s="8"/>
    </row>
    <row r="10" spans="1:6" ht="12.75" customHeight="1">
      <c r="A10" s="7">
        <v>13</v>
      </c>
      <c r="B10" s="7" t="str">
        <f>IF((A10=""),"",VLOOKUP($A10,'PT資産'!$A$2:$F$45,2))</f>
        <v>+1ミスラル製チェインシャツ</v>
      </c>
      <c r="C10" s="7">
        <f>IF((A10=""),"",(VLOOKUP($A10,'PT資産'!$A$2:$F$45,4)/2))</f>
        <v>1050</v>
      </c>
      <c r="D10" s="7">
        <f>IF((A10=""),"",VLOOKUP($A10,'PT資産'!$A$2:$F$45,5))</f>
        <v>1</v>
      </c>
      <c r="E10" s="7">
        <f t="shared" si="0"/>
        <v>1050</v>
      </c>
      <c r="F10" s="8"/>
    </row>
    <row r="11" spans="1:6" ht="12.75" customHeight="1">
      <c r="A11" s="7">
        <v>14</v>
      </c>
      <c r="B11" s="7" t="str">
        <f>IF((A11=""),"",VLOOKUP($A11,'PT資産'!$A$2:$F$45,2))</f>
        <v>チェインメイル</v>
      </c>
      <c r="C11" s="7">
        <f>IF((A11=""),"",(VLOOKUP($A11,'PT資産'!$A$2:$F$45,4)/2))</f>
        <v>75</v>
      </c>
      <c r="D11" s="7">
        <f>IF((A11=""),"",VLOOKUP($A11,'PT資産'!$A$2:$F$45,5))</f>
        <v>8</v>
      </c>
      <c r="E11" s="7">
        <f t="shared" si="0"/>
        <v>600</v>
      </c>
      <c r="F11" s="8"/>
    </row>
    <row r="12" spans="1:6" ht="12.75" customHeight="1">
      <c r="A12" s="7">
        <v>15</v>
      </c>
      <c r="B12" s="7" t="str">
        <f>IF((A12=""),"",VLOOKUP($A12,'PT資産'!$A$2:$F$45,2))</f>
        <v>+1大型ハイドアーマー</v>
      </c>
      <c r="C12" s="7">
        <f>IF((A12=""),"",(VLOOKUP($A12,'PT資産'!$A$2:$F$45,4)/2))</f>
        <v>515</v>
      </c>
      <c r="D12" s="7">
        <f>IF((A12=""),"",VLOOKUP($A12,'PT資産'!$A$2:$F$45,5))</f>
        <v>1</v>
      </c>
      <c r="E12" s="7">
        <f t="shared" si="0"/>
        <v>515</v>
      </c>
      <c r="F12" s="8"/>
    </row>
    <row r="13" spans="1:6" ht="12.75" customHeight="1">
      <c r="A13" s="7">
        <v>16</v>
      </c>
      <c r="B13" s="7" t="str">
        <f>IF((A13=""),"",VLOOKUP($A13,'PT資産'!$A$2:$F$45,2))</f>
        <v>高品質スタデッド・レザー</v>
      </c>
      <c r="C13" s="7">
        <f>IF((A13=""),"",(VLOOKUP($A13,'PT資産'!$A$2:$F$45,4)/2))</f>
        <v>87.5</v>
      </c>
      <c r="D13" s="7">
        <f>IF((A13=""),"",VLOOKUP($A13,'PT資産'!$A$2:$F$45,5))</f>
        <v>12</v>
      </c>
      <c r="E13" s="7">
        <f t="shared" si="0"/>
        <v>1050</v>
      </c>
      <c r="F13" s="8"/>
    </row>
    <row r="14" spans="1:6" ht="12.75" customHeight="1">
      <c r="A14" s="7">
        <v>17</v>
      </c>
      <c r="B14" s="7" t="str">
        <f>IF((A14=""),"",VLOOKUP($A14,'PT資産'!$A$2:$F$45,2))</f>
        <v>+1フル・プレート</v>
      </c>
      <c r="C14" s="7">
        <f>IF((A14=""),"",(VLOOKUP($A14,'PT資産'!$A$2:$F$45,4)/2))</f>
        <v>1325</v>
      </c>
      <c r="D14" s="7">
        <f>IF((A14=""),"",VLOOKUP($A14,'PT資産'!$A$2:$F$45,5))</f>
        <v>1</v>
      </c>
      <c r="E14" s="7">
        <f t="shared" si="0"/>
        <v>1325</v>
      </c>
      <c r="F14" s="8"/>
    </row>
    <row r="15" spans="1:6" ht="12.75" customHeight="1">
      <c r="A15" s="7">
        <v>28</v>
      </c>
      <c r="B15" s="7" t="str">
        <f>IF((A15=""),"",VLOOKUP($A15,'PT資産'!$A$2:$F$45,2))</f>
        <v>ポーション・オヴ・キュアライトウーンズ</v>
      </c>
      <c r="C15" s="7">
        <f>IF((A15=""),"",(VLOOKUP($A15,'PT資産'!$A$2:$F$45,4)/2))</f>
        <v>25</v>
      </c>
      <c r="D15" s="7">
        <f>IF((A15=""),"",VLOOKUP($A15,'PT資産'!$A$2:$F$45,5))</f>
        <v>22</v>
      </c>
      <c r="E15" s="7">
        <f t="shared" si="0"/>
        <v>550</v>
      </c>
      <c r="F15" s="8"/>
    </row>
    <row r="16" spans="1:6" ht="12.75" customHeight="1">
      <c r="A16" s="7">
        <v>29</v>
      </c>
      <c r="B16" s="7" t="str">
        <f>IF((A16=""),"",VLOOKUP($A16,'PT資産'!$A$2:$F$45,2))</f>
        <v>ポーション・オヴ・キュアモデレットウーンズ</v>
      </c>
      <c r="C16" s="7">
        <f>IF((A16=""),"",(VLOOKUP($A16,'PT資産'!$A$2:$F$45,4)/2))</f>
        <v>150</v>
      </c>
      <c r="D16" s="7">
        <v>50</v>
      </c>
      <c r="E16" s="7">
        <f t="shared" si="0"/>
        <v>7500</v>
      </c>
      <c r="F16" s="8"/>
    </row>
    <row r="17" spans="1:6" ht="12.75" customHeight="1">
      <c r="A17" s="7"/>
      <c r="B17" s="7">
        <f>IF((A17=""),"",VLOOKUP($A17,'PT資産'!$A$2:$F$45,2))</f>
      </c>
      <c r="C17" s="7">
        <f>IF((A17=""),"",(VLOOKUP($A17,'PT資産'!$A$2:$F$45,4)/2))</f>
      </c>
      <c r="D17" s="7">
        <f>IF((A17=""),"",VLOOKUP($A17,'PT資産'!$A$2:$F$45,5))</f>
      </c>
      <c r="E17" s="7">
        <f t="shared" si="0"/>
      </c>
      <c r="F17" s="8"/>
    </row>
    <row r="18" spans="1:6" ht="12.75" customHeight="1">
      <c r="A18" s="7"/>
      <c r="B18" s="7">
        <f>IF((A18=""),"",VLOOKUP($A18,'PT資産'!$A$2:$F$45,2))</f>
      </c>
      <c r="C18" s="7">
        <f>IF((A18=""),"",(VLOOKUP($A18,'PT資産'!$A$2:$F$45,4)/2))</f>
      </c>
      <c r="D18" s="7">
        <f>IF((A18=""),"",VLOOKUP($A18,'PT資産'!$A$2:$F$45,5))</f>
      </c>
      <c r="E18" s="7">
        <f t="shared" si="0"/>
      </c>
      <c r="F18" s="8"/>
    </row>
    <row r="19" spans="1:6" ht="12.75" customHeight="1">
      <c r="A19" s="7"/>
      <c r="B19" s="7">
        <f>IF((A19=""),"",VLOOKUP($A19,'PT資産'!$A$2:$F$45,2))</f>
      </c>
      <c r="C19" s="7">
        <f>IF((A19=""),"",(VLOOKUP($A19,'PT資産'!$A$2:$F$45,4)/2))</f>
      </c>
      <c r="D19" s="7">
        <f>IF((A19=""),"",VLOOKUP($A19,'PT資産'!$A$2:$F$45,5))</f>
      </c>
      <c r="E19" s="7">
        <f t="shared" si="0"/>
      </c>
      <c r="F19" s="8"/>
    </row>
    <row r="20" spans="1:6" ht="12.75" customHeight="1">
      <c r="A20" s="7"/>
      <c r="B20" s="7">
        <f>IF((A20=""),"",VLOOKUP($A20,'PT資産'!$A$2:$F$45,2))</f>
      </c>
      <c r="C20" s="7">
        <f>IF((A20=""),"",(VLOOKUP($A20,'PT資産'!$A$2:$F$45,4)/2))</f>
      </c>
      <c r="D20" s="7">
        <f>IF((A20=""),"",VLOOKUP($A20,'PT資産'!$A$2:$F$45,5))</f>
      </c>
      <c r="E20" s="7">
        <f t="shared" si="0"/>
      </c>
      <c r="F20" s="8"/>
    </row>
    <row r="21" spans="1:6" ht="12.75" customHeight="1">
      <c r="A21" s="13"/>
      <c r="B21" s="7" t="s">
        <v>57</v>
      </c>
      <c r="C21" s="7"/>
      <c r="D21" s="7"/>
      <c r="E21" s="18">
        <f>SUM(E2:E16)</f>
        <v>34727</v>
      </c>
      <c r="F21" s="8"/>
    </row>
    <row r="22" spans="1:6" ht="12.75" customHeight="1">
      <c r="A22" s="19"/>
      <c r="B22" s="7" t="s">
        <v>58</v>
      </c>
      <c r="C22" s="7"/>
      <c r="D22" s="7"/>
      <c r="E22" s="5">
        <v>10403.5</v>
      </c>
      <c r="F22" s="8"/>
    </row>
    <row r="23" spans="1:6" ht="12.75" customHeight="1">
      <c r="A23" s="19"/>
      <c r="B23" s="7" t="s">
        <v>59</v>
      </c>
      <c r="C23" s="7"/>
      <c r="D23" s="7"/>
      <c r="E23" s="20">
        <f>SUM(E21:E22)</f>
        <v>45130.5</v>
      </c>
      <c r="F23" s="8"/>
    </row>
    <row r="24" spans="1:6" ht="12.75" customHeight="1">
      <c r="A24" s="4"/>
      <c r="B24" s="12"/>
      <c r="C24" s="12"/>
      <c r="D24" s="12"/>
      <c r="E24" s="12"/>
      <c r="F24" s="17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00390625" style="0" bestFit="1" customWidth="1"/>
    <col min="2" max="2" width="6.00390625" style="0" bestFit="1" customWidth="1"/>
    <col min="3" max="3" width="5.00390625" style="0" bestFit="1" customWidth="1"/>
    <col min="4" max="4" width="7.00390625" style="0" bestFit="1" customWidth="1"/>
    <col min="5" max="5" width="47.00390625" style="0" bestFit="1" customWidth="1"/>
  </cols>
  <sheetData>
    <row r="1" spans="1:5" ht="12.75" customHeight="1">
      <c r="A1" s="3"/>
      <c r="B1" s="3" t="s">
        <v>2</v>
      </c>
      <c r="C1" s="3" t="s">
        <v>3</v>
      </c>
      <c r="D1" s="3" t="s">
        <v>4</v>
      </c>
      <c r="E1" s="3" t="s">
        <v>60</v>
      </c>
    </row>
    <row r="2" spans="1:5" ht="12.75" customHeight="1">
      <c r="A2" s="7" t="s">
        <v>61</v>
      </c>
      <c r="B2" s="7">
        <v>500</v>
      </c>
      <c r="C2" s="7">
        <v>1</v>
      </c>
      <c r="D2" s="7">
        <f aca="true" t="shared" si="0" ref="D2:D29">B2*C2</f>
        <v>500</v>
      </c>
      <c r="E2" s="7" t="s">
        <v>62</v>
      </c>
    </row>
    <row r="3" spans="1:5" ht="12.75" customHeight="1">
      <c r="A3" s="7" t="s">
        <v>63</v>
      </c>
      <c r="B3" s="7">
        <v>2500</v>
      </c>
      <c r="C3" s="7">
        <v>1</v>
      </c>
      <c r="D3" s="7">
        <f t="shared" si="0"/>
        <v>2500</v>
      </c>
      <c r="E3" s="7" t="s">
        <v>64</v>
      </c>
    </row>
    <row r="4" spans="1:5" ht="12.75" customHeight="1">
      <c r="A4" s="7" t="s">
        <v>65</v>
      </c>
      <c r="B4" s="7">
        <v>375</v>
      </c>
      <c r="C4" s="7">
        <v>3</v>
      </c>
      <c r="D4" s="7">
        <f t="shared" si="0"/>
        <v>1125</v>
      </c>
      <c r="E4" s="7"/>
    </row>
    <row r="5" spans="1:5" ht="12.75" customHeight="1">
      <c r="A5" s="7" t="s">
        <v>66</v>
      </c>
      <c r="B5" s="7">
        <v>1875</v>
      </c>
      <c r="C5" s="7">
        <v>1</v>
      </c>
      <c r="D5" s="7">
        <f t="shared" si="0"/>
        <v>1875</v>
      </c>
      <c r="E5" s="7"/>
    </row>
    <row r="6" spans="1:5" ht="12.75" customHeight="1">
      <c r="A6" s="7" t="s">
        <v>67</v>
      </c>
      <c r="B6" s="7">
        <v>9000</v>
      </c>
      <c r="C6" s="7">
        <v>1</v>
      </c>
      <c r="D6" s="7">
        <f t="shared" si="0"/>
        <v>9000</v>
      </c>
      <c r="E6" s="7" t="s">
        <v>68</v>
      </c>
    </row>
    <row r="7" spans="1:5" ht="12.75" customHeight="1">
      <c r="A7" s="7" t="s">
        <v>69</v>
      </c>
      <c r="B7" s="7">
        <v>9000</v>
      </c>
      <c r="C7" s="7">
        <v>1</v>
      </c>
      <c r="D7" s="7">
        <f t="shared" si="0"/>
        <v>9000</v>
      </c>
      <c r="E7" s="7" t="s">
        <v>68</v>
      </c>
    </row>
    <row r="8" spans="1:5" ht="12.75" customHeight="1">
      <c r="A8" s="7" t="s">
        <v>70</v>
      </c>
      <c r="B8" s="7">
        <v>2250</v>
      </c>
      <c r="C8" s="7">
        <v>0</v>
      </c>
      <c r="D8" s="7">
        <f t="shared" si="0"/>
        <v>0</v>
      </c>
      <c r="E8" s="7" t="s">
        <v>71</v>
      </c>
    </row>
    <row r="9" spans="1:5" ht="12.75" customHeight="1">
      <c r="A9" s="7" t="s">
        <v>72</v>
      </c>
      <c r="B9" s="7">
        <v>4000</v>
      </c>
      <c r="C9" s="7">
        <v>0</v>
      </c>
      <c r="D9" s="7">
        <f t="shared" si="0"/>
        <v>0</v>
      </c>
      <c r="E9" s="7" t="s">
        <v>71</v>
      </c>
    </row>
    <row r="10" spans="1:5" ht="12.75" customHeight="1">
      <c r="A10" s="7" t="s">
        <v>73</v>
      </c>
      <c r="B10" s="7">
        <v>750</v>
      </c>
      <c r="C10" s="7">
        <v>1</v>
      </c>
      <c r="D10" s="7">
        <f t="shared" si="0"/>
        <v>750</v>
      </c>
      <c r="E10" s="7"/>
    </row>
    <row r="11" spans="1:5" ht="12.75" customHeight="1">
      <c r="A11" s="7" t="s">
        <v>74</v>
      </c>
      <c r="B11" s="7">
        <v>950</v>
      </c>
      <c r="C11" s="7">
        <v>1</v>
      </c>
      <c r="D11" s="7">
        <f t="shared" si="0"/>
        <v>950</v>
      </c>
      <c r="E11" s="7"/>
    </row>
    <row r="12" spans="1:5" ht="12.75" customHeight="1">
      <c r="A12" s="7" t="s">
        <v>75</v>
      </c>
      <c r="B12" s="7">
        <v>450</v>
      </c>
      <c r="C12" s="7">
        <v>1</v>
      </c>
      <c r="D12" s="7">
        <f t="shared" si="0"/>
        <v>450</v>
      </c>
      <c r="E12" s="7" t="s">
        <v>76</v>
      </c>
    </row>
    <row r="13" spans="1:5" ht="12.75" customHeight="1">
      <c r="A13" s="7" t="s">
        <v>77</v>
      </c>
      <c r="B13" s="7">
        <v>187.5</v>
      </c>
      <c r="C13" s="7">
        <v>1</v>
      </c>
      <c r="D13" s="7">
        <f t="shared" si="0"/>
        <v>187.5</v>
      </c>
      <c r="E13" s="7" t="s">
        <v>78</v>
      </c>
    </row>
    <row r="14" spans="1:5" ht="12.75" customHeight="1">
      <c r="A14" s="7" t="s">
        <v>79</v>
      </c>
      <c r="B14" s="7">
        <v>375</v>
      </c>
      <c r="C14" s="7">
        <v>1</v>
      </c>
      <c r="D14" s="7">
        <f t="shared" si="0"/>
        <v>375</v>
      </c>
      <c r="E14" s="7"/>
    </row>
    <row r="15" spans="1:5" ht="12.75" customHeight="1">
      <c r="A15" s="7" t="s">
        <v>80</v>
      </c>
      <c r="B15" s="7">
        <v>450</v>
      </c>
      <c r="C15" s="7">
        <v>1</v>
      </c>
      <c r="D15" s="7">
        <f t="shared" si="0"/>
        <v>450</v>
      </c>
      <c r="E15" s="7"/>
    </row>
    <row r="16" spans="1:5" ht="12.75" customHeight="1">
      <c r="A16" s="7" t="s">
        <v>81</v>
      </c>
      <c r="B16" s="7">
        <v>300</v>
      </c>
      <c r="C16" s="7">
        <v>1</v>
      </c>
      <c r="D16" s="7">
        <f t="shared" si="0"/>
        <v>300</v>
      </c>
      <c r="E16" s="7" t="s">
        <v>76</v>
      </c>
    </row>
    <row r="17" spans="1:5" ht="12.75" customHeight="1">
      <c r="A17" s="7" t="s">
        <v>82</v>
      </c>
      <c r="B17" s="7">
        <v>1000</v>
      </c>
      <c r="C17" s="7">
        <v>0</v>
      </c>
      <c r="D17" s="7">
        <f t="shared" si="0"/>
        <v>0</v>
      </c>
      <c r="E17" s="7" t="s">
        <v>83</v>
      </c>
    </row>
    <row r="18" spans="1:5" ht="12.75" customHeight="1">
      <c r="A18" s="7" t="s">
        <v>84</v>
      </c>
      <c r="B18" s="7">
        <v>1000</v>
      </c>
      <c r="C18" s="7">
        <v>0</v>
      </c>
      <c r="D18" s="7">
        <f t="shared" si="0"/>
        <v>0</v>
      </c>
      <c r="E18" s="7" t="s">
        <v>85</v>
      </c>
    </row>
    <row r="19" spans="1:5" ht="12.75" customHeight="1">
      <c r="A19" s="7" t="s">
        <v>86</v>
      </c>
      <c r="B19" s="7">
        <v>450</v>
      </c>
      <c r="C19" s="7">
        <v>1</v>
      </c>
      <c r="D19" s="7">
        <f t="shared" si="0"/>
        <v>450</v>
      </c>
      <c r="E19" s="7" t="s">
        <v>76</v>
      </c>
    </row>
    <row r="20" spans="1:5" ht="12.75" customHeight="1">
      <c r="A20" s="7" t="s">
        <v>87</v>
      </c>
      <c r="B20" s="7">
        <v>3000</v>
      </c>
      <c r="C20" s="7">
        <v>1</v>
      </c>
      <c r="D20" s="7">
        <f t="shared" si="0"/>
        <v>3000</v>
      </c>
      <c r="E20" s="7"/>
    </row>
    <row r="21" spans="1:5" ht="12.75" customHeight="1">
      <c r="A21" s="7" t="s">
        <v>88</v>
      </c>
      <c r="B21" s="7">
        <v>3000</v>
      </c>
      <c r="C21" s="7">
        <v>0</v>
      </c>
      <c r="D21" s="7">
        <f t="shared" si="0"/>
        <v>0</v>
      </c>
      <c r="E21" s="7" t="s">
        <v>89</v>
      </c>
    </row>
    <row r="22" spans="1:5" ht="12.75" customHeight="1">
      <c r="A22" s="7" t="s">
        <v>90</v>
      </c>
      <c r="B22" s="7">
        <v>1000</v>
      </c>
      <c r="C22" s="7">
        <v>2</v>
      </c>
      <c r="D22" s="7">
        <f t="shared" si="0"/>
        <v>2000</v>
      </c>
      <c r="E22" s="7"/>
    </row>
    <row r="23" spans="1:5" ht="12.75" customHeight="1">
      <c r="A23" s="7" t="s">
        <v>91</v>
      </c>
      <c r="B23" s="7">
        <v>50</v>
      </c>
      <c r="C23" s="7">
        <v>1</v>
      </c>
      <c r="D23" s="7">
        <f t="shared" si="0"/>
        <v>50</v>
      </c>
      <c r="E23" s="7"/>
    </row>
    <row r="24" spans="1:5" ht="12.75" customHeight="1">
      <c r="A24" s="7" t="s">
        <v>92</v>
      </c>
      <c r="B24" s="7">
        <v>300</v>
      </c>
      <c r="C24" s="7">
        <v>1</v>
      </c>
      <c r="D24" s="7">
        <f t="shared" si="0"/>
        <v>300</v>
      </c>
      <c r="E24" s="7"/>
    </row>
    <row r="25" spans="1:5" ht="12.75" customHeight="1">
      <c r="A25" s="7" t="s">
        <v>93</v>
      </c>
      <c r="B25" s="7">
        <v>5625</v>
      </c>
      <c r="C25" s="7">
        <v>1</v>
      </c>
      <c r="D25" s="7">
        <f t="shared" si="0"/>
        <v>5625</v>
      </c>
      <c r="E25" s="7" t="s">
        <v>94</v>
      </c>
    </row>
    <row r="26" spans="1:5" ht="12.75" customHeight="1">
      <c r="A26" s="7" t="s">
        <v>95</v>
      </c>
      <c r="B26" s="7">
        <v>625</v>
      </c>
      <c r="C26" s="7">
        <v>1</v>
      </c>
      <c r="D26" s="7">
        <f t="shared" si="0"/>
        <v>625</v>
      </c>
      <c r="E26" s="7" t="s">
        <v>96</v>
      </c>
    </row>
    <row r="27" spans="1:5" ht="12.75" customHeight="1">
      <c r="A27" s="7" t="s">
        <v>97</v>
      </c>
      <c r="B27" s="7">
        <v>750</v>
      </c>
      <c r="C27" s="7">
        <v>1</v>
      </c>
      <c r="D27" s="7">
        <f t="shared" si="0"/>
        <v>750</v>
      </c>
      <c r="E27" s="7"/>
    </row>
    <row r="28" spans="1:5" ht="12.75" customHeight="1">
      <c r="A28" s="7" t="s">
        <v>98</v>
      </c>
      <c r="B28" s="7">
        <v>2250</v>
      </c>
      <c r="C28" s="7">
        <v>1</v>
      </c>
      <c r="D28" s="7">
        <f t="shared" si="0"/>
        <v>2250</v>
      </c>
      <c r="E28" s="7"/>
    </row>
    <row r="29" spans="1:5" ht="12.75" customHeight="1">
      <c r="A29" s="7" t="s">
        <v>99</v>
      </c>
      <c r="B29" s="7">
        <v>300</v>
      </c>
      <c r="C29" s="7">
        <v>1</v>
      </c>
      <c r="D29" s="7">
        <f t="shared" si="0"/>
        <v>300</v>
      </c>
      <c r="E29" s="7" t="s">
        <v>76</v>
      </c>
    </row>
    <row r="30" spans="1:5" ht="12.75" customHeight="1">
      <c r="A30" s="7" t="s">
        <v>100</v>
      </c>
      <c r="B30" s="7"/>
      <c r="C30" s="7"/>
      <c r="D30" s="7">
        <f>SUM(D2:D29)</f>
        <v>42812.5</v>
      </c>
      <c r="E30" s="21"/>
    </row>
    <row r="31" spans="1:5" ht="12.75" customHeight="1">
      <c r="A31" s="7" t="s">
        <v>59</v>
      </c>
      <c r="B31" s="7"/>
      <c r="C31" s="7"/>
      <c r="D31" s="20">
        <f>'売却リスト'!E23</f>
        <v>45130.5</v>
      </c>
      <c r="E31" s="8"/>
    </row>
    <row r="32" spans="1:5" ht="12.75" customHeight="1">
      <c r="A32" s="7" t="s">
        <v>101</v>
      </c>
      <c r="B32" s="7"/>
      <c r="C32" s="7"/>
      <c r="D32" s="7">
        <f>D31-D30</f>
        <v>2318</v>
      </c>
      <c r="E32" s="8"/>
    </row>
    <row r="33" spans="1:5" ht="12.75" customHeight="1">
      <c r="A33" s="12"/>
      <c r="B33" s="12"/>
      <c r="C33" s="12"/>
      <c r="D33" s="12"/>
      <c r="E33" s="4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辰野博康</cp:lastModifiedBy>
  <dcterms:modified xsi:type="dcterms:W3CDTF">2008-11-28T13:07:57Z</dcterms:modified>
  <cp:category/>
  <cp:version/>
  <cp:contentType/>
  <cp:contentStatus/>
</cp:coreProperties>
</file>